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工作\记录表\O77专项\返工成本与晶体退货记录表\2018\"/>
    </mc:Choice>
  </mc:AlternateContent>
  <xr:revisionPtr revIDLastSave="0" documentId="10_ncr:8100000_{ED13CDEB-043D-485C-8401-28780F3FA45B}" xr6:coauthVersionLast="33" xr6:coauthVersionMax="33" xr10:uidLastSave="{00000000-0000-0000-0000-000000000000}"/>
  <bookViews>
    <workbookView xWindow="0" yWindow="0" windowWidth="16170" windowHeight="6150" activeTab="1" xr2:uid="{00000000-000D-0000-FFFF-FFFF00000000}"/>
  </bookViews>
  <sheets>
    <sheet name="清单" sheetId="15" r:id="rId1"/>
    <sheet name="O11S-M319-20.00MHz" sheetId="17" r:id="rId2"/>
    <sheet name="CM65A-D129-10.00MHz" sheetId="18" r:id="rId3"/>
  </sheets>
  <calcPr calcId="162913"/>
</workbook>
</file>

<file path=xl/calcChain.xml><?xml version="1.0" encoding="utf-8"?>
<calcChain xmlns="http://schemas.openxmlformats.org/spreadsheetml/2006/main">
  <c r="D12" i="18" l="1"/>
  <c r="D11" i="18"/>
  <c r="D10" i="18"/>
  <c r="D16" i="18"/>
  <c r="D13" i="18" l="1"/>
  <c r="E19" i="18" l="1"/>
  <c r="E20" i="18"/>
  <c r="E21" i="18"/>
  <c r="E22" i="18"/>
  <c r="B5" i="18" l="1"/>
  <c r="E18" i="18" l="1"/>
  <c r="F18" i="18" s="1"/>
  <c r="F16" i="18"/>
  <c r="F10" i="18"/>
  <c r="F9" i="18"/>
  <c r="F7" i="18"/>
  <c r="B24" i="18" l="1"/>
  <c r="F16" i="17"/>
  <c r="E18" i="17" l="1"/>
  <c r="F18" i="17" s="1"/>
  <c r="F10" i="17" l="1"/>
  <c r="F9" i="17"/>
  <c r="F7" i="17"/>
  <c r="B24" i="17" s="1"/>
</calcChain>
</file>

<file path=xl/sharedStrings.xml><?xml version="1.0" encoding="utf-8"?>
<sst xmlns="http://schemas.openxmlformats.org/spreadsheetml/2006/main" count="115" uniqueCount="73">
  <si>
    <t xml:space="preserve">       其它</t>
    <phoneticPr fontId="1" type="noConversion"/>
  </si>
  <si>
    <t>其它耗材花费状况（如：锡丝、烙铁头、清洗液、冲击费用、检测费用）</t>
    <phoneticPr fontId="1" type="noConversion"/>
  </si>
  <si>
    <r>
      <rPr>
        <sz val="20"/>
        <color theme="1"/>
        <rFont val="宋体"/>
        <family val="3"/>
        <charset val="134"/>
      </rPr>
      <t>返工成本统计表</t>
    </r>
    <r>
      <rPr>
        <sz val="20"/>
        <color theme="1"/>
        <rFont val="Tahoma"/>
        <family val="2"/>
        <charset val="134"/>
      </rPr>
      <t xml:space="preserve">          </t>
    </r>
    <phoneticPr fontId="1" type="noConversion"/>
  </si>
  <si>
    <r>
      <rPr>
        <sz val="11"/>
        <color theme="1"/>
        <rFont val="宋体"/>
        <family val="3"/>
        <charset val="134"/>
      </rPr>
      <t>产品型号</t>
    </r>
    <phoneticPr fontId="1" type="noConversion"/>
  </si>
  <si>
    <r>
      <rPr>
        <sz val="11"/>
        <color theme="1"/>
        <rFont val="宋体"/>
        <family val="3"/>
        <charset val="134"/>
      </rPr>
      <t>参与返工人数（人）</t>
    </r>
    <phoneticPr fontId="1" type="noConversion"/>
  </si>
  <si>
    <t>其它工具损耗状况（如设备折旧）</t>
    <phoneticPr fontId="1" type="noConversion"/>
  </si>
  <si>
    <r>
      <rPr>
        <sz val="11"/>
        <color theme="1"/>
        <rFont val="宋体"/>
        <family val="3"/>
        <charset val="134"/>
      </rPr>
      <t>耗材品种</t>
    </r>
    <phoneticPr fontId="1" type="noConversion"/>
  </si>
  <si>
    <r>
      <rPr>
        <sz val="11"/>
        <color theme="1"/>
        <rFont val="宋体"/>
        <family val="3"/>
        <charset val="134"/>
      </rPr>
      <t>单价（采购填写）</t>
    </r>
    <phoneticPr fontId="1" type="noConversion"/>
  </si>
  <si>
    <t>人工:28元/小时
（5000元÷22天/月÷8小时/天）</t>
    <phoneticPr fontId="1" type="noConversion"/>
  </si>
  <si>
    <r>
      <t xml:space="preserve">       </t>
    </r>
    <r>
      <rPr>
        <sz val="11"/>
        <color theme="1"/>
        <rFont val="宋体"/>
        <family val="3"/>
        <charset val="134"/>
      </rPr>
      <t>来源</t>
    </r>
    <r>
      <rPr>
        <sz val="11"/>
        <color theme="1"/>
        <rFont val="Times New Roman"/>
        <family val="1"/>
      </rPr>
      <t xml:space="preserve">                  </t>
    </r>
    <r>
      <rPr>
        <sz val="11"/>
        <color theme="1"/>
        <rFont val="宋体"/>
        <family val="3"/>
        <charset val="134"/>
      </rPr>
      <t>代供应商返工</t>
    </r>
    <r>
      <rPr>
        <sz val="11"/>
        <color theme="1"/>
        <rFont val="Times New Roman"/>
        <family val="1"/>
      </rPr>
      <t xml:space="preserve">                  </t>
    </r>
    <r>
      <rPr>
        <sz val="11"/>
        <color theme="1"/>
        <rFont val="宋体"/>
        <family val="3"/>
        <charset val="134"/>
      </rPr>
      <t>在制品返工</t>
    </r>
    <r>
      <rPr>
        <sz val="11"/>
        <color theme="1"/>
        <rFont val="Times New Roman"/>
        <family val="1"/>
      </rPr>
      <t xml:space="preserve">                </t>
    </r>
    <r>
      <rPr>
        <sz val="11"/>
        <color theme="1"/>
        <rFont val="宋体"/>
        <family val="3"/>
        <charset val="134"/>
      </rPr>
      <t>客退品返修</t>
    </r>
    <phoneticPr fontId="1" type="noConversion"/>
  </si>
  <si>
    <r>
      <rPr>
        <sz val="11"/>
        <color theme="1"/>
        <rFont val="宋体"/>
        <family val="3"/>
        <charset val="134"/>
      </rPr>
      <t>返工日期</t>
    </r>
    <phoneticPr fontId="1" type="noConversion"/>
  </si>
  <si>
    <r>
      <rPr>
        <sz val="11"/>
        <color theme="1"/>
        <rFont val="宋体"/>
        <family val="3"/>
        <charset val="134"/>
      </rPr>
      <t>水、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电、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气返工耗能以一般生产状况的耗能状况做评估</t>
    </r>
    <phoneticPr fontId="1" type="noConversion"/>
  </si>
  <si>
    <r>
      <rPr>
        <sz val="11"/>
        <color theme="1"/>
        <rFont val="宋体"/>
        <family val="3"/>
        <charset val="134"/>
      </rPr>
      <t>单项合计</t>
    </r>
    <phoneticPr fontId="1" type="noConversion"/>
  </si>
  <si>
    <r>
      <t>费用由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：</t>
    </r>
    <r>
      <rPr>
        <sz val="11"/>
        <color theme="1"/>
        <rFont val="Times New Roman"/>
        <family val="1"/>
      </rPr>
      <t xml:space="preserve">      </t>
    </r>
    <r>
      <rPr>
        <sz val="11"/>
        <color theme="1"/>
        <rFont val="宋体"/>
        <family val="3"/>
        <charset val="134"/>
      </rPr>
      <t>供应商</t>
    </r>
    <r>
      <rPr>
        <sz val="11"/>
        <color theme="1"/>
        <rFont val="Times New Roman"/>
        <family val="1"/>
      </rPr>
      <t xml:space="preserve">           </t>
    </r>
    <r>
      <rPr>
        <sz val="11"/>
        <color theme="1"/>
        <rFont val="宋体"/>
        <family val="3"/>
        <charset val="134"/>
      </rPr>
      <t>厂内承担</t>
    </r>
    <phoneticPr fontId="1" type="noConversion"/>
  </si>
  <si>
    <r>
      <rPr>
        <sz val="11"/>
        <color theme="1"/>
        <rFont val="宋体"/>
        <family val="3"/>
        <charset val="134"/>
      </rPr>
      <t>注：会议评审费用计算方式分三个等级，总工参加</t>
    </r>
    <r>
      <rPr>
        <sz val="11"/>
        <color theme="1"/>
        <rFont val="Tahoma"/>
        <family val="2"/>
        <charset val="134"/>
      </rPr>
      <t>2000</t>
    </r>
    <r>
      <rPr>
        <sz val="11"/>
        <color theme="1"/>
        <rFont val="宋体"/>
        <family val="3"/>
        <charset val="134"/>
      </rPr>
      <t>元，主管级别参加</t>
    </r>
    <r>
      <rPr>
        <sz val="11"/>
        <color theme="1"/>
        <rFont val="Tahoma"/>
        <family val="2"/>
        <charset val="134"/>
      </rPr>
      <t>1000</t>
    </r>
    <r>
      <rPr>
        <sz val="11"/>
        <color theme="1"/>
        <rFont val="宋体"/>
        <family val="3"/>
        <charset val="134"/>
      </rPr>
      <t>元，</t>
    </r>
    <r>
      <rPr>
        <sz val="11"/>
        <color theme="1"/>
        <rFont val="Tahoma"/>
        <family val="2"/>
        <charset val="134"/>
      </rPr>
      <t>QE</t>
    </r>
    <r>
      <rPr>
        <sz val="11"/>
        <color theme="1"/>
        <rFont val="宋体"/>
        <family val="3"/>
        <charset val="134"/>
      </rPr>
      <t>工程师</t>
    </r>
    <r>
      <rPr>
        <sz val="11"/>
        <color theme="1"/>
        <rFont val="Tahoma"/>
        <family val="2"/>
        <charset val="134"/>
      </rPr>
      <t>500</t>
    </r>
    <r>
      <rPr>
        <sz val="11"/>
        <color theme="1"/>
        <rFont val="宋体"/>
        <family val="3"/>
        <charset val="134"/>
      </rPr>
      <t>元。</t>
    </r>
    <phoneticPr fontId="1" type="noConversion"/>
  </si>
  <si>
    <t>编制：</t>
    <phoneticPr fontId="1" type="noConversion"/>
  </si>
  <si>
    <t>审核：</t>
    <phoneticPr fontId="1" type="noConversion"/>
  </si>
  <si>
    <t>批准：</t>
    <phoneticPr fontId="1" type="noConversion"/>
  </si>
  <si>
    <t>转嫁费用清单</t>
    <phoneticPr fontId="1" type="noConversion"/>
  </si>
  <si>
    <t>编号</t>
    <phoneticPr fontId="1" type="noConversion"/>
  </si>
  <si>
    <t>对应供方</t>
    <phoneticPr fontId="1" type="noConversion"/>
  </si>
  <si>
    <t>备注</t>
    <phoneticPr fontId="1" type="noConversion"/>
  </si>
  <si>
    <t>跳转</t>
    <phoneticPr fontId="1" type="noConversion"/>
  </si>
  <si>
    <t>实际追回金额</t>
    <phoneticPr fontId="1" type="noConversion"/>
  </si>
  <si>
    <t>返回清单</t>
  </si>
  <si>
    <r>
      <t>P</t>
    </r>
    <r>
      <rPr>
        <sz val="11"/>
        <color theme="1"/>
        <rFont val="Tahoma"/>
        <family val="2"/>
        <charset val="134"/>
      </rPr>
      <t>/DP</t>
    </r>
    <phoneticPr fontId="1" type="noConversion"/>
  </si>
  <si>
    <t>合计（元）：</t>
    <phoneticPr fontId="1" type="noConversion"/>
  </si>
  <si>
    <r>
      <rPr>
        <sz val="11"/>
        <color theme="1"/>
        <rFont val="宋体"/>
        <family val="3"/>
        <charset val="134"/>
      </rPr>
      <t>工程师分析费用：</t>
    </r>
    <r>
      <rPr>
        <sz val="11"/>
        <color theme="1"/>
        <rFont val="Times New Roman"/>
        <family val="1"/>
      </rPr>
      <t>120</t>
    </r>
    <r>
      <rPr>
        <sz val="11"/>
        <color theme="1"/>
        <rFont val="宋体"/>
        <family val="3"/>
        <charset val="134"/>
      </rPr>
      <t>元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小时
（</t>
    </r>
    <r>
      <rPr>
        <sz val="11"/>
        <color theme="1"/>
        <rFont val="Times New Roman"/>
        <family val="1"/>
      </rPr>
      <t>20000</t>
    </r>
    <r>
      <rPr>
        <sz val="11"/>
        <color theme="1"/>
        <rFont val="宋体"/>
        <family val="3"/>
        <charset val="134"/>
      </rPr>
      <t>元</t>
    </r>
    <r>
      <rPr>
        <sz val="11"/>
        <color theme="1"/>
        <rFont val="Times New Roman"/>
        <family val="1"/>
      </rPr>
      <t>÷22</t>
    </r>
    <r>
      <rPr>
        <sz val="11"/>
        <color theme="1"/>
        <rFont val="宋体"/>
        <family val="3"/>
        <charset val="134"/>
      </rPr>
      <t>天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÷8</t>
    </r>
    <r>
      <rPr>
        <sz val="11"/>
        <color theme="1"/>
        <rFont val="宋体"/>
        <family val="3"/>
        <charset val="134"/>
      </rPr>
      <t>小时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天）</t>
    </r>
    <phoneticPr fontId="1" type="noConversion"/>
  </si>
  <si>
    <t>合计（元）：</t>
    <phoneticPr fontId="1" type="noConversion"/>
  </si>
  <si>
    <r>
      <rPr>
        <sz val="11"/>
        <color theme="1"/>
        <rFont val="宋体"/>
        <family val="3"/>
        <charset val="134"/>
      </rPr>
      <t>返工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返修费共计：</t>
    </r>
    <phoneticPr fontId="1" type="noConversion"/>
  </si>
  <si>
    <t>NO:20180110001</t>
    <phoneticPr fontId="1" type="noConversion"/>
  </si>
  <si>
    <t>广州兴森快捷</t>
    <phoneticPr fontId="1" type="noConversion"/>
  </si>
  <si>
    <t>返工工艺说明：底板安装外壳时找不到卡位，外壳无法稳定与底板配合，导致盖壳时外壳的移位会把底板上的绑定胶刮掉或移动到其它地方（如沾到底板的器件上）。
制定多种改善方案仍无法可靠封壳。（方案有：激光铣外形框、水刀铣外形框、治具限位封壳匀无法达到预期效果），最终确定只能报废下板半成器，更换合格的下板半成品。</t>
    <phoneticPr fontId="1" type="noConversion"/>
  </si>
  <si>
    <t>5O2000M319S1</t>
    <phoneticPr fontId="1" type="noConversion"/>
  </si>
  <si>
    <t>返工用量</t>
    <phoneticPr fontId="1" type="noConversion"/>
  </si>
  <si>
    <t>O11S-M319-20.00MHz</t>
    <phoneticPr fontId="1" type="noConversion"/>
  </si>
  <si>
    <t>2）高温烤箱用电：</t>
    <phoneticPr fontId="1" type="noConversion"/>
  </si>
  <si>
    <t xml:space="preserve">3）使用水：  </t>
    <phoneticPr fontId="1" type="noConversion"/>
  </si>
  <si>
    <t>5）温箱：</t>
    <phoneticPr fontId="1" type="noConversion"/>
  </si>
  <si>
    <t>6）老化：</t>
    <phoneticPr fontId="1" type="noConversion"/>
  </si>
  <si>
    <t xml:space="preserve">
合计（元）
</t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</si>
  <si>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</rPr>
      <t>元</t>
    </r>
    <phoneticPr fontId="1" type="noConversion"/>
  </si>
  <si>
    <r>
      <rPr>
        <sz val="11"/>
        <color theme="1"/>
        <rFont val="宋体"/>
        <family val="3"/>
        <charset val="134"/>
      </rPr>
      <t>返工总工时（小时）</t>
    </r>
    <phoneticPr fontId="1" type="noConversion"/>
  </si>
  <si>
    <t>分析工时(小时）</t>
    <phoneticPr fontId="1" type="noConversion"/>
  </si>
  <si>
    <t>设备损耗50.5元/次</t>
    <phoneticPr fontId="1" type="noConversion"/>
  </si>
  <si>
    <t>供应商/客户名称</t>
    <phoneticPr fontId="1" type="noConversion"/>
  </si>
  <si>
    <t>产品数量（PCS）</t>
    <phoneticPr fontId="1" type="noConversion"/>
  </si>
  <si>
    <t>1）清洗设备用电：</t>
    <phoneticPr fontId="1" type="noConversion"/>
  </si>
  <si>
    <t>4）清洗剂（28.5元/轮次）：</t>
    <phoneticPr fontId="1" type="noConversion"/>
  </si>
  <si>
    <t>O11S-M319-20.00MHz</t>
  </si>
  <si>
    <t>O11S-M319-20.00MHz</t>
    <phoneticPr fontId="1" type="noConversion"/>
  </si>
  <si>
    <t>返工数量(PCS)</t>
    <phoneticPr fontId="1" type="noConversion"/>
  </si>
  <si>
    <t>日期</t>
    <phoneticPr fontId="1" type="noConversion"/>
  </si>
  <si>
    <t>型号</t>
    <phoneticPr fontId="1" type="noConversion"/>
  </si>
  <si>
    <t>返工金额（元）</t>
    <phoneticPr fontId="1" type="noConversion"/>
  </si>
  <si>
    <t>追加日期</t>
    <phoneticPr fontId="1" type="noConversion"/>
  </si>
  <si>
    <t>广州兴森快捷</t>
    <phoneticPr fontId="1" type="noConversion"/>
  </si>
  <si>
    <t>1、会议评审费1000元（主管级别参加）
2、封壳治具2套费用480*2=960元</t>
    <phoneticPr fontId="1" type="noConversion"/>
  </si>
  <si>
    <t>CM65A-D129-10.00MHz</t>
    <phoneticPr fontId="1" type="noConversion"/>
  </si>
  <si>
    <t>华万五金</t>
    <phoneticPr fontId="1" type="noConversion"/>
  </si>
  <si>
    <t>CM65A-D129-10.00MHz</t>
    <phoneticPr fontId="1" type="noConversion"/>
  </si>
  <si>
    <t>华万五金</t>
    <phoneticPr fontId="1" type="noConversion"/>
  </si>
  <si>
    <t>返工工艺说明：ON19加热槽引脚与槽体短路，原因是电镀层将引脚与槽体相连.
投产2000pcs总共发现167pcs槽体与引脚短路。167pcs短路主要集中在964pcs里，964pcs质量风险大，经分析讨论确认不可使用。（392pcs已安装到下板半成品，其余的572pcs只安装了加热管）</t>
    <phoneticPr fontId="1" type="noConversion"/>
  </si>
  <si>
    <t>1、会议评审费1000元（主管级别参加）</t>
    <phoneticPr fontId="1" type="noConversion"/>
  </si>
  <si>
    <t>5C1000BHFQH2</t>
    <phoneticPr fontId="1" type="noConversion"/>
  </si>
  <si>
    <t>TT2D112152</t>
    <phoneticPr fontId="12" type="noConversion"/>
  </si>
  <si>
    <t>TT2D117152</t>
    <phoneticPr fontId="12" type="noConversion"/>
  </si>
  <si>
    <t>SB35261201</t>
    <phoneticPr fontId="12" type="noConversion"/>
  </si>
  <si>
    <t>KY96565120</t>
    <phoneticPr fontId="12" type="noConversion"/>
  </si>
  <si>
    <t>1）清洗设备用电：175度</t>
    <phoneticPr fontId="1" type="noConversion"/>
  </si>
  <si>
    <t>2）高温烤箱用电：42度</t>
    <phoneticPr fontId="1" type="noConversion"/>
  </si>
  <si>
    <t>3）使用水：4吨</t>
    <phoneticPr fontId="1" type="noConversion"/>
  </si>
  <si>
    <t>NO:201804015001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</si>
</sst>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20"/>
      <color theme="1"/>
      <name val="Tahoma"/>
      <family val="2"/>
      <charset val="134"/>
    </font>
    <font>
      <sz val="20"/>
      <color theme="1"/>
      <name val="宋体"/>
      <family val="3"/>
      <charset val="134"/>
    </font>
    <font>
      <sz val="11"/>
      <color theme="1"/>
      <name val="Tahoma"/>
      <family val="2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Times New Roman"/>
      <family val="3"/>
      <charset val="134"/>
    </font>
    <font>
      <b/>
      <sz val="12"/>
      <color theme="1"/>
      <name val="等线"/>
      <family val="3"/>
      <charset val="134"/>
    </font>
    <font>
      <sz val="11"/>
      <color theme="1"/>
      <name val="Tahoma"/>
      <family val="3"/>
      <charset val="134"/>
    </font>
    <font>
      <b/>
      <sz val="24"/>
      <color theme="1"/>
      <name val="宋体"/>
      <family val="3"/>
      <charset val="134"/>
    </font>
    <font>
      <u/>
      <sz val="11"/>
      <color theme="10"/>
      <name val="Tahoma"/>
      <family val="2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0">
    <xf numFmtId="0" fontId="0" fillId="0" borderId="0" xfId="0"/>
    <xf numFmtId="0" fontId="6" fillId="0" borderId="4" xfId="0" applyFont="1" applyBorder="1" applyAlignment="1">
      <alignment vertical="center"/>
    </xf>
    <xf numFmtId="0" fontId="6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1" fillId="0" borderId="1" xfId="1" applyBorder="1"/>
    <xf numFmtId="14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1" quotePrefix="1" applyBorder="1"/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962025</xdr:colOff>
      <xdr:row>2</xdr:row>
      <xdr:rowOff>76200</xdr:rowOff>
    </xdr:from>
    <xdr:to>
      <xdr:col>0</xdr:col>
      <xdr:colOff>1152525</xdr:colOff>
      <xdr:row>2</xdr:row>
      <xdr:rowOff>238125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62025" y="438150"/>
          <a:ext cx="190500" cy="1619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5</xdr:col>
      <xdr:colOff>57150</xdr:colOff>
      <xdr:row>23</xdr:row>
      <xdr:rowOff>142875</xdr:rowOff>
    </xdr:from>
    <xdr:to>
      <xdr:col>5</xdr:col>
      <xdr:colOff>247650</xdr:colOff>
      <xdr:row>23</xdr:row>
      <xdr:rowOff>304800</xdr:rowOff>
    </xdr:to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981700" y="8877300"/>
          <a:ext cx="190500" cy="1619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4</xdr:col>
      <xdr:colOff>47625</xdr:colOff>
      <xdr:row>23</xdr:row>
      <xdr:rowOff>142875</xdr:rowOff>
    </xdr:from>
    <xdr:to>
      <xdr:col>4</xdr:col>
      <xdr:colOff>238125</xdr:colOff>
      <xdr:row>23</xdr:row>
      <xdr:rowOff>304800</xdr:rowOff>
    </xdr:to>
    <xdr:sp macro="" textlink="">
      <xdr:nvSpPr>
        <xdr:cNvPr id="6" name="矩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991100" y="8877300"/>
          <a:ext cx="190500" cy="161925"/>
        </a:xfrm>
        <a:prstGeom prst="rect">
          <a:avLst/>
        </a:prstGeom>
        <a:solidFill>
          <a:schemeClr val="tx1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1</xdr:col>
      <xdr:colOff>1085850</xdr:colOff>
      <xdr:row>2</xdr:row>
      <xdr:rowOff>85725</xdr:rowOff>
    </xdr:from>
    <xdr:to>
      <xdr:col>1</xdr:col>
      <xdr:colOff>1276350</xdr:colOff>
      <xdr:row>2</xdr:row>
      <xdr:rowOff>247650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400300" y="447675"/>
          <a:ext cx="190500" cy="161925"/>
        </a:xfrm>
        <a:prstGeom prst="rect">
          <a:avLst/>
        </a:prstGeom>
        <a:solidFill>
          <a:schemeClr val="tx1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3</xdr:col>
      <xdr:colOff>47625</xdr:colOff>
      <xdr:row>2</xdr:row>
      <xdr:rowOff>85725</xdr:rowOff>
    </xdr:from>
    <xdr:to>
      <xdr:col>3</xdr:col>
      <xdr:colOff>238125</xdr:colOff>
      <xdr:row>2</xdr:row>
      <xdr:rowOff>247650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676650" y="447675"/>
          <a:ext cx="190500" cy="1619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962025</xdr:colOff>
      <xdr:row>2</xdr:row>
      <xdr:rowOff>76200</xdr:rowOff>
    </xdr:from>
    <xdr:to>
      <xdr:col>0</xdr:col>
      <xdr:colOff>1152525</xdr:colOff>
      <xdr:row>2</xdr:row>
      <xdr:rowOff>238125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F47A264C-402F-42B7-8A12-3FC0F9AB2107}"/>
            </a:ext>
          </a:extLst>
        </xdr:cNvPr>
        <xdr:cNvSpPr/>
      </xdr:nvSpPr>
      <xdr:spPr>
        <a:xfrm>
          <a:off x="962025" y="438150"/>
          <a:ext cx="190500" cy="1619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5</xdr:col>
      <xdr:colOff>57150</xdr:colOff>
      <xdr:row>23</xdr:row>
      <xdr:rowOff>142875</xdr:rowOff>
    </xdr:from>
    <xdr:to>
      <xdr:col>5</xdr:col>
      <xdr:colOff>247650</xdr:colOff>
      <xdr:row>23</xdr:row>
      <xdr:rowOff>304800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486B5572-CE5C-4A82-86BC-B43520EAC983}"/>
            </a:ext>
          </a:extLst>
        </xdr:cNvPr>
        <xdr:cNvSpPr/>
      </xdr:nvSpPr>
      <xdr:spPr>
        <a:xfrm>
          <a:off x="5981700" y="8877300"/>
          <a:ext cx="190500" cy="1619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4</xdr:col>
      <xdr:colOff>47625</xdr:colOff>
      <xdr:row>23</xdr:row>
      <xdr:rowOff>142875</xdr:rowOff>
    </xdr:from>
    <xdr:to>
      <xdr:col>4</xdr:col>
      <xdr:colOff>238125</xdr:colOff>
      <xdr:row>23</xdr:row>
      <xdr:rowOff>304800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3A868B4-1EE1-4780-BE17-31FDD13A2E09}"/>
            </a:ext>
          </a:extLst>
        </xdr:cNvPr>
        <xdr:cNvSpPr/>
      </xdr:nvSpPr>
      <xdr:spPr>
        <a:xfrm>
          <a:off x="4991100" y="8877300"/>
          <a:ext cx="190500" cy="161925"/>
        </a:xfrm>
        <a:prstGeom prst="rect">
          <a:avLst/>
        </a:prstGeom>
        <a:solidFill>
          <a:schemeClr val="tx1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1</xdr:col>
      <xdr:colOff>1085850</xdr:colOff>
      <xdr:row>2</xdr:row>
      <xdr:rowOff>85725</xdr:rowOff>
    </xdr:from>
    <xdr:to>
      <xdr:col>1</xdr:col>
      <xdr:colOff>1276350</xdr:colOff>
      <xdr:row>2</xdr:row>
      <xdr:rowOff>247650</xdr:rowOff>
    </xdr:to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F895B1BE-E85F-4DF8-B1FC-373F34DCF71C}"/>
            </a:ext>
          </a:extLst>
        </xdr:cNvPr>
        <xdr:cNvSpPr/>
      </xdr:nvSpPr>
      <xdr:spPr>
        <a:xfrm>
          <a:off x="2400300" y="447675"/>
          <a:ext cx="190500" cy="161925"/>
        </a:xfrm>
        <a:prstGeom prst="rect">
          <a:avLst/>
        </a:prstGeom>
        <a:solidFill>
          <a:schemeClr val="tx1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3</xdr:col>
      <xdr:colOff>47625</xdr:colOff>
      <xdr:row>2</xdr:row>
      <xdr:rowOff>85725</xdr:rowOff>
    </xdr:from>
    <xdr:to>
      <xdr:col>3</xdr:col>
      <xdr:colOff>238125</xdr:colOff>
      <xdr:row>2</xdr:row>
      <xdr:rowOff>247650</xdr:rowOff>
    </xdr:to>
    <xdr:sp macro="" textlink="">
      <xdr:nvSpPr>
        <xdr:cNvPr id="6" name="矩形 5">
          <a:extLst>
            <a:ext uri="{FF2B5EF4-FFF2-40B4-BE49-F238E27FC236}">
              <a16:creationId xmlns:a16="http://schemas.microsoft.com/office/drawing/2014/main" id="{6A3B318B-1B21-4F65-B8AB-F2FB8B279DE2}"/>
            </a:ext>
          </a:extLst>
        </xdr:cNvPr>
        <xdr:cNvSpPr/>
      </xdr:nvSpPr>
      <xdr:spPr>
        <a:xfrm>
          <a:off x="3676650" y="447675"/>
          <a:ext cx="190500" cy="1619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workbookViewId="0">
      <selection activeCell="E13" sqref="E13"/>
    </sheetView>
  </sheetViews>
  <sheetFormatPr defaultRowHeight="14.25" x14ac:dyDescent="0.2"/>
  <cols>
    <col min="1" max="1" width="5.25" style="37" bestFit="1" customWidth="1"/>
    <col min="2" max="2" width="10" bestFit="1" customWidth="1"/>
    <col min="3" max="3" width="21.125" bestFit="1" customWidth="1"/>
    <col min="4" max="4" width="10.625" customWidth="1"/>
    <col min="5" max="5" width="15.125" bestFit="1" customWidth="1"/>
    <col min="6" max="6" width="15.125" customWidth="1"/>
    <col min="7" max="7" width="10" bestFit="1" customWidth="1"/>
    <col min="8" max="8" width="13" bestFit="1" customWidth="1"/>
    <col min="9" max="9" width="18" bestFit="1" customWidth="1"/>
    <col min="10" max="10" width="21.375" customWidth="1"/>
  </cols>
  <sheetData>
    <row r="1" spans="1:10" ht="31.5" x14ac:dyDescent="0.4">
      <c r="A1" s="43" t="s">
        <v>18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7.75" x14ac:dyDescent="0.2">
      <c r="A2" s="27" t="s">
        <v>19</v>
      </c>
      <c r="B2" s="27" t="s">
        <v>52</v>
      </c>
      <c r="C2" s="27" t="s">
        <v>53</v>
      </c>
      <c r="D2" s="36" t="s">
        <v>51</v>
      </c>
      <c r="E2" s="27" t="s">
        <v>54</v>
      </c>
      <c r="F2" s="27" t="s">
        <v>23</v>
      </c>
      <c r="G2" s="27" t="s">
        <v>55</v>
      </c>
      <c r="H2" s="27" t="s">
        <v>20</v>
      </c>
      <c r="I2" s="27" t="s">
        <v>21</v>
      </c>
      <c r="J2" s="27" t="s">
        <v>22</v>
      </c>
    </row>
    <row r="3" spans="1:10" x14ac:dyDescent="0.2">
      <c r="A3" s="4">
        <v>1</v>
      </c>
      <c r="B3" s="24">
        <v>43110</v>
      </c>
      <c r="C3" s="25" t="s">
        <v>50</v>
      </c>
      <c r="D3" s="26">
        <v>2601</v>
      </c>
      <c r="E3" s="26">
        <v>13484.8</v>
      </c>
      <c r="F3" s="25"/>
      <c r="G3" s="25"/>
      <c r="H3" s="27" t="s">
        <v>56</v>
      </c>
      <c r="I3" s="3"/>
      <c r="J3" s="35" t="s">
        <v>49</v>
      </c>
    </row>
    <row r="4" spans="1:10" x14ac:dyDescent="0.2">
      <c r="A4" s="4">
        <v>2</v>
      </c>
      <c r="B4" s="6">
        <v>43205</v>
      </c>
      <c r="C4" s="3" t="s">
        <v>60</v>
      </c>
      <c r="D4" s="4">
        <v>824</v>
      </c>
      <c r="E4" s="4"/>
      <c r="F4" s="4"/>
      <c r="G4" s="4"/>
      <c r="H4" s="2" t="s">
        <v>61</v>
      </c>
      <c r="I4" s="3"/>
      <c r="J4" s="5" t="s">
        <v>60</v>
      </c>
    </row>
    <row r="5" spans="1:10" x14ac:dyDescent="0.2">
      <c r="A5" s="4">
        <v>3</v>
      </c>
      <c r="B5" s="6"/>
      <c r="C5" s="3"/>
      <c r="D5" s="4"/>
      <c r="E5" s="4"/>
      <c r="F5" s="12"/>
      <c r="G5" s="11"/>
      <c r="H5" s="2"/>
      <c r="I5" s="3"/>
      <c r="J5" s="5"/>
    </row>
    <row r="6" spans="1:10" x14ac:dyDescent="0.2">
      <c r="A6" s="4">
        <v>4</v>
      </c>
      <c r="B6" s="6"/>
      <c r="C6" s="3"/>
      <c r="D6" s="4"/>
      <c r="E6" s="4"/>
      <c r="F6" s="12"/>
      <c r="G6" s="11"/>
      <c r="H6" s="2"/>
      <c r="I6" s="3"/>
      <c r="J6" s="5"/>
    </row>
    <row r="7" spans="1:10" x14ac:dyDescent="0.2">
      <c r="A7" s="4">
        <v>5</v>
      </c>
      <c r="B7" s="6"/>
      <c r="C7" s="3"/>
      <c r="D7" s="4"/>
      <c r="E7" s="4"/>
      <c r="F7" s="12"/>
      <c r="G7" s="11"/>
      <c r="H7" s="2"/>
      <c r="I7" s="3"/>
      <c r="J7" s="5"/>
    </row>
    <row r="8" spans="1:10" x14ac:dyDescent="0.2">
      <c r="A8" s="4">
        <v>6</v>
      </c>
      <c r="B8" s="6"/>
      <c r="C8" s="3"/>
      <c r="D8" s="4"/>
      <c r="E8" s="4"/>
      <c r="F8" s="3"/>
      <c r="G8" s="3"/>
      <c r="H8" s="2"/>
      <c r="I8" s="3"/>
      <c r="J8" s="5"/>
    </row>
    <row r="9" spans="1:10" x14ac:dyDescent="0.2">
      <c r="A9" s="4">
        <v>7</v>
      </c>
      <c r="B9" s="6"/>
      <c r="C9" s="3"/>
      <c r="D9" s="4"/>
      <c r="E9" s="4"/>
      <c r="F9" s="3"/>
      <c r="G9" s="3"/>
      <c r="H9" s="2"/>
      <c r="I9" s="3"/>
      <c r="J9" s="5"/>
    </row>
    <row r="10" spans="1:10" x14ac:dyDescent="0.2">
      <c r="A10" s="4">
        <v>8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4">
        <v>9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">
      <c r="A12" s="4">
        <v>10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">
      <c r="A13" s="4">
        <v>11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4">
        <v>12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">
      <c r="A15" s="4">
        <v>13</v>
      </c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">
      <c r="A16" s="4">
        <v>14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">
      <c r="A17" s="4">
        <v>15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">
      <c r="A18" s="4">
        <v>16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">
      <c r="A19" s="4">
        <v>17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">
      <c r="A20" s="4">
        <v>18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">
      <c r="A21" s="4">
        <v>19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">
      <c r="A22" s="4">
        <v>20</v>
      </c>
      <c r="B22" s="3"/>
      <c r="C22" s="3"/>
      <c r="D22" s="3"/>
      <c r="E22" s="3"/>
      <c r="F22" s="3"/>
      <c r="G22" s="3"/>
      <c r="H22" s="3"/>
      <c r="I22" s="3"/>
      <c r="J22" s="3"/>
    </row>
  </sheetData>
  <mergeCells count="1">
    <mergeCell ref="A1:J1"/>
  </mergeCells>
  <phoneticPr fontId="1" type="noConversion"/>
  <hyperlinks>
    <hyperlink ref="J3" location="'O11S-M319-20.00MHz'!A1" display="O11S-M319-20.00MHz" xr:uid="{00000000-0004-0000-0000-000000000000}"/>
    <hyperlink ref="J4" location="'CM65A-D129-10.00MHz'!A1" display="CM65A-D129-10.00MHz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tabSelected="1" workbookViewId="0">
      <selection activeCell="K17" sqref="K17"/>
    </sheetView>
  </sheetViews>
  <sheetFormatPr defaultRowHeight="20.25" customHeight="1" x14ac:dyDescent="0.2"/>
  <cols>
    <col min="1" max="1" width="17.25" style="13" customWidth="1"/>
    <col min="2" max="2" width="21.375" style="13" customWidth="1"/>
    <col min="3" max="3" width="9" style="13" customWidth="1"/>
    <col min="4" max="4" width="17.25" style="13" customWidth="1"/>
    <col min="5" max="5" width="12.875" style="13" customWidth="1"/>
    <col min="6" max="6" width="10.75" style="13" customWidth="1"/>
    <col min="7" max="8" width="12.875" style="13" customWidth="1"/>
    <col min="9" max="16384" width="9" style="13"/>
  </cols>
  <sheetData>
    <row r="1" spans="1:13" ht="14.25" x14ac:dyDescent="0.2">
      <c r="A1" s="78" t="s">
        <v>2</v>
      </c>
      <c r="B1" s="78"/>
      <c r="C1" s="78"/>
      <c r="D1" s="78"/>
      <c r="E1" s="69" t="s">
        <v>25</v>
      </c>
      <c r="F1" s="70"/>
    </row>
    <row r="2" spans="1:13" ht="14.25" x14ac:dyDescent="0.2">
      <c r="A2" s="79"/>
      <c r="B2" s="79"/>
      <c r="C2" s="79"/>
      <c r="D2" s="79"/>
      <c r="E2" s="71" t="s">
        <v>30</v>
      </c>
      <c r="F2" s="72"/>
      <c r="G2" s="23" t="s">
        <v>24</v>
      </c>
    </row>
    <row r="3" spans="1:13" ht="26.25" customHeight="1" x14ac:dyDescent="0.2">
      <c r="A3" s="58" t="s">
        <v>9</v>
      </c>
      <c r="B3" s="58"/>
      <c r="C3" s="58"/>
      <c r="D3" s="58"/>
      <c r="E3" s="58"/>
      <c r="F3" s="58"/>
    </row>
    <row r="4" spans="1:13" ht="39" customHeight="1" x14ac:dyDescent="0.2">
      <c r="A4" s="14" t="s">
        <v>10</v>
      </c>
      <c r="B4" s="73">
        <v>43110</v>
      </c>
      <c r="C4" s="55"/>
      <c r="D4" s="14" t="s">
        <v>3</v>
      </c>
      <c r="E4" s="74" t="s">
        <v>35</v>
      </c>
      <c r="F4" s="75"/>
      <c r="G4" s="15"/>
    </row>
    <row r="5" spans="1:13" ht="25.5" customHeight="1" x14ac:dyDescent="0.2">
      <c r="A5" s="21" t="s">
        <v>46</v>
      </c>
      <c r="B5" s="54">
        <v>2601</v>
      </c>
      <c r="C5" s="55"/>
      <c r="D5" s="21" t="s">
        <v>45</v>
      </c>
      <c r="E5" s="56" t="s">
        <v>31</v>
      </c>
      <c r="F5" s="55"/>
    </row>
    <row r="6" spans="1:13" ht="84.75" customHeight="1" x14ac:dyDescent="0.2">
      <c r="A6" s="57" t="s">
        <v>32</v>
      </c>
      <c r="B6" s="58"/>
      <c r="C6" s="58"/>
      <c r="D6" s="58"/>
      <c r="E6" s="58"/>
      <c r="F6" s="58"/>
    </row>
    <row r="7" spans="1:13" ht="25.5" customHeight="1" x14ac:dyDescent="0.2">
      <c r="A7" s="50" t="s">
        <v>8</v>
      </c>
      <c r="B7" s="76" t="s">
        <v>4</v>
      </c>
      <c r="C7" s="77"/>
      <c r="D7" s="32">
        <v>0</v>
      </c>
      <c r="E7" s="59" t="s">
        <v>26</v>
      </c>
      <c r="F7" s="61">
        <f>28*D7*D8</f>
        <v>0</v>
      </c>
    </row>
    <row r="8" spans="1:13" ht="25.5" customHeight="1" x14ac:dyDescent="0.2">
      <c r="A8" s="51"/>
      <c r="B8" s="76" t="s">
        <v>42</v>
      </c>
      <c r="C8" s="77"/>
      <c r="D8" s="32">
        <v>0</v>
      </c>
      <c r="E8" s="60"/>
      <c r="F8" s="62"/>
      <c r="J8" s="16"/>
    </row>
    <row r="9" spans="1:13" ht="58.5" x14ac:dyDescent="0.2">
      <c r="A9" s="17" t="s">
        <v>27</v>
      </c>
      <c r="B9" s="76" t="s">
        <v>43</v>
      </c>
      <c r="C9" s="77"/>
      <c r="D9" s="32">
        <v>0</v>
      </c>
      <c r="E9" s="31" t="s">
        <v>28</v>
      </c>
      <c r="F9" s="9">
        <f>120*D9</f>
        <v>0</v>
      </c>
      <c r="L9" s="16"/>
      <c r="M9" s="16"/>
    </row>
    <row r="10" spans="1:13" ht="22.5" customHeight="1" x14ac:dyDescent="0.2">
      <c r="A10" s="63" t="s">
        <v>11</v>
      </c>
      <c r="B10" s="57" t="s">
        <v>47</v>
      </c>
      <c r="C10" s="57"/>
      <c r="D10" s="7">
        <v>0</v>
      </c>
      <c r="E10" s="59" t="s">
        <v>26</v>
      </c>
      <c r="F10" s="61">
        <f>SUM(D10:D15)</f>
        <v>0</v>
      </c>
      <c r="H10" s="19"/>
      <c r="I10" s="20"/>
      <c r="J10" s="16"/>
    </row>
    <row r="11" spans="1:13" ht="22.5" customHeight="1" x14ac:dyDescent="0.2">
      <c r="A11" s="64"/>
      <c r="B11" s="57" t="s">
        <v>36</v>
      </c>
      <c r="C11" s="57"/>
      <c r="D11" s="7">
        <v>0</v>
      </c>
      <c r="E11" s="66"/>
      <c r="F11" s="67"/>
      <c r="H11" s="19"/>
      <c r="I11" s="20"/>
      <c r="J11" s="16"/>
    </row>
    <row r="12" spans="1:13" ht="22.5" customHeight="1" x14ac:dyDescent="0.2">
      <c r="A12" s="64"/>
      <c r="B12" s="44" t="s">
        <v>37</v>
      </c>
      <c r="C12" s="68"/>
      <c r="D12" s="7">
        <v>0</v>
      </c>
      <c r="E12" s="66"/>
      <c r="F12" s="67"/>
      <c r="H12" s="19"/>
      <c r="I12" s="20"/>
      <c r="J12" s="16"/>
    </row>
    <row r="13" spans="1:13" ht="22.5" customHeight="1" x14ac:dyDescent="0.2">
      <c r="A13" s="64"/>
      <c r="B13" s="57" t="s">
        <v>48</v>
      </c>
      <c r="C13" s="57"/>
      <c r="D13" s="7">
        <v>0</v>
      </c>
      <c r="E13" s="66"/>
      <c r="F13" s="67"/>
      <c r="H13" s="19"/>
      <c r="I13" s="20"/>
      <c r="J13" s="16"/>
    </row>
    <row r="14" spans="1:13" ht="22.5" customHeight="1" x14ac:dyDescent="0.2">
      <c r="A14" s="64"/>
      <c r="B14" s="57" t="s">
        <v>38</v>
      </c>
      <c r="C14" s="57"/>
      <c r="D14" s="7">
        <v>0</v>
      </c>
      <c r="E14" s="66"/>
      <c r="F14" s="67"/>
      <c r="H14" s="19"/>
      <c r="I14" s="20"/>
      <c r="J14" s="16"/>
    </row>
    <row r="15" spans="1:13" ht="22.5" customHeight="1" x14ac:dyDescent="0.2">
      <c r="A15" s="65"/>
      <c r="B15" s="57" t="s">
        <v>39</v>
      </c>
      <c r="C15" s="57"/>
      <c r="D15" s="7">
        <v>0</v>
      </c>
      <c r="E15" s="60"/>
      <c r="F15" s="62"/>
      <c r="G15" s="19"/>
      <c r="I15" s="20"/>
      <c r="J15" s="16"/>
    </row>
    <row r="16" spans="1:13" ht="34.5" customHeight="1" x14ac:dyDescent="0.2">
      <c r="A16" s="8" t="s">
        <v>5</v>
      </c>
      <c r="B16" s="47" t="s">
        <v>44</v>
      </c>
      <c r="C16" s="47"/>
      <c r="D16" s="30">
        <v>0</v>
      </c>
      <c r="E16" s="18" t="s">
        <v>26</v>
      </c>
      <c r="F16" s="9">
        <f>D16</f>
        <v>0</v>
      </c>
      <c r="I16" s="20"/>
    </row>
    <row r="17" spans="1:9" ht="29.25" customHeight="1" x14ac:dyDescent="0.2">
      <c r="A17" s="50" t="s">
        <v>1</v>
      </c>
      <c r="B17" s="14" t="s">
        <v>6</v>
      </c>
      <c r="C17" s="27" t="s">
        <v>34</v>
      </c>
      <c r="D17" s="14" t="s">
        <v>7</v>
      </c>
      <c r="E17" s="14" t="s">
        <v>12</v>
      </c>
      <c r="F17" s="29" t="s">
        <v>40</v>
      </c>
      <c r="I17" s="20"/>
    </row>
    <row r="18" spans="1:9" ht="25.5" customHeight="1" x14ac:dyDescent="0.2">
      <c r="A18" s="51"/>
      <c r="B18" s="21" t="s">
        <v>33</v>
      </c>
      <c r="C18" s="7">
        <v>2601</v>
      </c>
      <c r="D18" s="7">
        <v>4.8</v>
      </c>
      <c r="E18" s="7">
        <f>C18*D18</f>
        <v>12484.8</v>
      </c>
      <c r="F18" s="52">
        <f>SUM(E18:E22)</f>
        <v>12484.8</v>
      </c>
      <c r="I18" s="20"/>
    </row>
    <row r="19" spans="1:9" ht="25.5" customHeight="1" x14ac:dyDescent="0.2">
      <c r="A19" s="51"/>
      <c r="B19" s="28"/>
      <c r="C19" s="28"/>
      <c r="D19" s="28"/>
      <c r="E19" s="28"/>
      <c r="F19" s="52"/>
    </row>
    <row r="20" spans="1:9" ht="25.5" customHeight="1" x14ac:dyDescent="0.2">
      <c r="A20" s="51"/>
      <c r="B20" s="14"/>
      <c r="C20" s="7"/>
      <c r="D20" s="7"/>
      <c r="E20" s="7"/>
      <c r="F20" s="52"/>
    </row>
    <row r="21" spans="1:9" ht="25.5" customHeight="1" x14ac:dyDescent="0.2">
      <c r="A21" s="51"/>
      <c r="B21" s="14"/>
      <c r="C21" s="7"/>
      <c r="D21" s="7"/>
      <c r="E21" s="7"/>
      <c r="F21" s="52"/>
    </row>
    <row r="22" spans="1:9" ht="25.5" customHeight="1" x14ac:dyDescent="0.2">
      <c r="A22" s="51"/>
      <c r="B22" s="14"/>
      <c r="C22" s="7"/>
      <c r="D22" s="7"/>
      <c r="E22" s="7"/>
      <c r="F22" s="53"/>
    </row>
    <row r="23" spans="1:9" ht="48" customHeight="1" x14ac:dyDescent="0.2">
      <c r="A23" s="1" t="s">
        <v>0</v>
      </c>
      <c r="B23" s="44" t="s">
        <v>57</v>
      </c>
      <c r="C23" s="45"/>
      <c r="D23" s="46"/>
      <c r="E23" s="10" t="s">
        <v>26</v>
      </c>
      <c r="F23" s="7">
        <v>1960</v>
      </c>
    </row>
    <row r="24" spans="1:9" ht="35.25" customHeight="1" x14ac:dyDescent="0.2">
      <c r="A24" s="33" t="s">
        <v>29</v>
      </c>
      <c r="B24" s="34">
        <f>SUM(F7,F9,F10,F16,F18,F23)</f>
        <v>14444.8</v>
      </c>
      <c r="C24" s="34" t="s">
        <v>41</v>
      </c>
      <c r="D24" s="47" t="s">
        <v>13</v>
      </c>
      <c r="E24" s="47"/>
      <c r="F24" s="47"/>
    </row>
    <row r="25" spans="1:9" ht="30.75" customHeight="1" x14ac:dyDescent="0.2">
      <c r="A25" s="48" t="s">
        <v>15</v>
      </c>
      <c r="B25" s="49"/>
      <c r="C25" s="48" t="s">
        <v>16</v>
      </c>
      <c r="D25" s="49"/>
      <c r="E25" s="48" t="s">
        <v>17</v>
      </c>
      <c r="F25" s="49"/>
    </row>
    <row r="26" spans="1:9" ht="20.25" customHeight="1" x14ac:dyDescent="0.2">
      <c r="A26" s="22" t="s">
        <v>14</v>
      </c>
    </row>
  </sheetData>
  <mergeCells count="32">
    <mergeCell ref="B7:C7"/>
    <mergeCell ref="B8:C8"/>
    <mergeCell ref="B9:C9"/>
    <mergeCell ref="B16:C16"/>
    <mergeCell ref="A1:D2"/>
    <mergeCell ref="B15:C15"/>
    <mergeCell ref="E1:F1"/>
    <mergeCell ref="E2:F2"/>
    <mergeCell ref="A3:F3"/>
    <mergeCell ref="B4:C4"/>
    <mergeCell ref="E4:F4"/>
    <mergeCell ref="A17:A22"/>
    <mergeCell ref="F18:F22"/>
    <mergeCell ref="B5:C5"/>
    <mergeCell ref="E5:F5"/>
    <mergeCell ref="A6:F6"/>
    <mergeCell ref="A7:A8"/>
    <mergeCell ref="E7:E8"/>
    <mergeCell ref="F7:F8"/>
    <mergeCell ref="A10:A15"/>
    <mergeCell ref="B10:C10"/>
    <mergeCell ref="E10:E15"/>
    <mergeCell ref="F10:F15"/>
    <mergeCell ref="B11:C11"/>
    <mergeCell ref="B12:C12"/>
    <mergeCell ref="B13:C13"/>
    <mergeCell ref="B14:C14"/>
    <mergeCell ref="B23:D23"/>
    <mergeCell ref="D24:F24"/>
    <mergeCell ref="A25:B25"/>
    <mergeCell ref="C25:D25"/>
    <mergeCell ref="E25:F25"/>
  </mergeCells>
  <phoneticPr fontId="1" type="noConversion"/>
  <hyperlinks>
    <hyperlink ref="G2" location="清单!A1" display="返回清单" xr:uid="{00000000-0004-0000-0100-000000000000}"/>
  </hyperlinks>
  <pageMargins left="0.39370078740157483" right="0.39370078740157483" top="0.39370078740157483" bottom="0.39370078740157483" header="0.19685039370078741" footer="0.19685039370078741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6"/>
  <sheetViews>
    <sheetView workbookViewId="0">
      <selection activeCell="G6" sqref="G6"/>
    </sheetView>
  </sheetViews>
  <sheetFormatPr defaultRowHeight="20.25" customHeight="1" x14ac:dyDescent="0.2"/>
  <cols>
    <col min="1" max="1" width="17.25" style="13" customWidth="1"/>
    <col min="2" max="2" width="21.375" style="13" customWidth="1"/>
    <col min="3" max="3" width="9" style="13" customWidth="1"/>
    <col min="4" max="4" width="17.25" style="13" customWidth="1"/>
    <col min="5" max="5" width="12.875" style="13" customWidth="1"/>
    <col min="6" max="6" width="10.75" style="13" customWidth="1"/>
    <col min="7" max="8" width="12.875" style="13" customWidth="1"/>
    <col min="9" max="16384" width="9" style="13"/>
  </cols>
  <sheetData>
    <row r="1" spans="1:13" ht="14.25" x14ac:dyDescent="0.2">
      <c r="A1" s="78" t="s">
        <v>2</v>
      </c>
      <c r="B1" s="78"/>
      <c r="C1" s="78"/>
      <c r="D1" s="78"/>
      <c r="E1" s="69" t="s">
        <v>25</v>
      </c>
      <c r="F1" s="70"/>
    </row>
    <row r="2" spans="1:13" ht="14.25" x14ac:dyDescent="0.2">
      <c r="A2" s="79"/>
      <c r="B2" s="79"/>
      <c r="C2" s="79"/>
      <c r="D2" s="79"/>
      <c r="E2" s="71" t="s">
        <v>72</v>
      </c>
      <c r="F2" s="72"/>
      <c r="G2" s="23" t="s">
        <v>24</v>
      </c>
    </row>
    <row r="3" spans="1:13" ht="26.25" customHeight="1" x14ac:dyDescent="0.2">
      <c r="A3" s="58" t="s">
        <v>9</v>
      </c>
      <c r="B3" s="58"/>
      <c r="C3" s="58"/>
      <c r="D3" s="58"/>
      <c r="E3" s="58"/>
      <c r="F3" s="58"/>
    </row>
    <row r="4" spans="1:13" ht="39" customHeight="1" x14ac:dyDescent="0.2">
      <c r="A4" s="14" t="s">
        <v>10</v>
      </c>
      <c r="B4" s="73">
        <v>43205</v>
      </c>
      <c r="C4" s="55"/>
      <c r="D4" s="14" t="s">
        <v>3</v>
      </c>
      <c r="E4" s="74" t="s">
        <v>58</v>
      </c>
      <c r="F4" s="75"/>
      <c r="G4" s="15"/>
    </row>
    <row r="5" spans="1:13" ht="25.5" customHeight="1" x14ac:dyDescent="0.2">
      <c r="A5" s="21" t="s">
        <v>46</v>
      </c>
      <c r="B5" s="54">
        <f>824+140</f>
        <v>964</v>
      </c>
      <c r="C5" s="55"/>
      <c r="D5" s="21" t="s">
        <v>45</v>
      </c>
      <c r="E5" s="56" t="s">
        <v>59</v>
      </c>
      <c r="F5" s="55"/>
    </row>
    <row r="6" spans="1:13" ht="84.75" customHeight="1" x14ac:dyDescent="0.2">
      <c r="A6" s="57" t="s">
        <v>62</v>
      </c>
      <c r="B6" s="58"/>
      <c r="C6" s="58"/>
      <c r="D6" s="58"/>
      <c r="E6" s="58"/>
      <c r="F6" s="58"/>
    </row>
    <row r="7" spans="1:13" ht="25.5" customHeight="1" x14ac:dyDescent="0.2">
      <c r="A7" s="50" t="s">
        <v>8</v>
      </c>
      <c r="B7" s="76" t="s">
        <v>4</v>
      </c>
      <c r="C7" s="77"/>
      <c r="D7" s="41">
        <v>3</v>
      </c>
      <c r="E7" s="59" t="s">
        <v>26</v>
      </c>
      <c r="F7" s="61">
        <f>28*D7*D8</f>
        <v>672</v>
      </c>
    </row>
    <row r="8" spans="1:13" ht="25.5" customHeight="1" x14ac:dyDescent="0.2">
      <c r="A8" s="51"/>
      <c r="B8" s="76" t="s">
        <v>42</v>
      </c>
      <c r="C8" s="77"/>
      <c r="D8" s="41">
        <v>8</v>
      </c>
      <c r="E8" s="60"/>
      <c r="F8" s="62"/>
      <c r="J8" s="16"/>
    </row>
    <row r="9" spans="1:13" ht="58.5" x14ac:dyDescent="0.2">
      <c r="A9" s="17" t="s">
        <v>27</v>
      </c>
      <c r="B9" s="76" t="s">
        <v>43</v>
      </c>
      <c r="C9" s="77"/>
      <c r="D9" s="41">
        <v>1</v>
      </c>
      <c r="E9" s="42" t="s">
        <v>26</v>
      </c>
      <c r="F9" s="38">
        <f>120*D9</f>
        <v>120</v>
      </c>
      <c r="L9" s="16"/>
      <c r="M9" s="16"/>
    </row>
    <row r="10" spans="1:13" ht="22.5" customHeight="1" x14ac:dyDescent="0.2">
      <c r="A10" s="63" t="s">
        <v>11</v>
      </c>
      <c r="B10" s="57" t="s">
        <v>69</v>
      </c>
      <c r="C10" s="57"/>
      <c r="D10" s="7">
        <f>175*0.927</f>
        <v>162.22499999999999</v>
      </c>
      <c r="E10" s="59" t="s">
        <v>26</v>
      </c>
      <c r="F10" s="61">
        <f>SUM(D10:D15)</f>
        <v>416.29899999999998</v>
      </c>
      <c r="H10" s="19"/>
      <c r="I10" s="20"/>
      <c r="J10" s="16"/>
    </row>
    <row r="11" spans="1:13" ht="22.5" customHeight="1" x14ac:dyDescent="0.2">
      <c r="A11" s="64"/>
      <c r="B11" s="57" t="s">
        <v>70</v>
      </c>
      <c r="C11" s="57"/>
      <c r="D11" s="7">
        <f>42*0.927</f>
        <v>38.934000000000005</v>
      </c>
      <c r="E11" s="66"/>
      <c r="F11" s="67"/>
      <c r="H11" s="19"/>
      <c r="I11" s="20"/>
      <c r="J11" s="16"/>
    </row>
    <row r="12" spans="1:13" ht="22.5" customHeight="1" x14ac:dyDescent="0.2">
      <c r="A12" s="64"/>
      <c r="B12" s="44" t="s">
        <v>71</v>
      </c>
      <c r="C12" s="68"/>
      <c r="D12" s="7">
        <f>3.91*4</f>
        <v>15.64</v>
      </c>
      <c r="E12" s="66"/>
      <c r="F12" s="67"/>
      <c r="H12" s="19"/>
      <c r="J12" s="16"/>
    </row>
    <row r="13" spans="1:13" ht="22.5" customHeight="1" x14ac:dyDescent="0.2">
      <c r="A13" s="64"/>
      <c r="B13" s="57" t="s">
        <v>48</v>
      </c>
      <c r="C13" s="57"/>
      <c r="D13" s="7">
        <f>7*28.5</f>
        <v>199.5</v>
      </c>
      <c r="E13" s="66"/>
      <c r="F13" s="67"/>
      <c r="H13" s="19"/>
      <c r="I13" s="20"/>
      <c r="J13" s="16"/>
    </row>
    <row r="14" spans="1:13" ht="22.5" customHeight="1" x14ac:dyDescent="0.2">
      <c r="A14" s="64"/>
      <c r="B14" s="57" t="s">
        <v>38</v>
      </c>
      <c r="C14" s="57"/>
      <c r="D14" s="7">
        <v>0</v>
      </c>
      <c r="E14" s="66"/>
      <c r="F14" s="67"/>
      <c r="H14" s="19"/>
      <c r="I14" s="20"/>
      <c r="J14" s="16"/>
    </row>
    <row r="15" spans="1:13" ht="22.5" customHeight="1" x14ac:dyDescent="0.2">
      <c r="A15" s="65"/>
      <c r="B15" s="57" t="s">
        <v>39</v>
      </c>
      <c r="C15" s="57"/>
      <c r="D15" s="7">
        <v>0</v>
      </c>
      <c r="E15" s="60"/>
      <c r="F15" s="62"/>
      <c r="G15" s="19"/>
      <c r="I15" s="20"/>
    </row>
    <row r="16" spans="1:13" ht="34.5" customHeight="1" x14ac:dyDescent="0.2">
      <c r="A16" s="40" t="s">
        <v>5</v>
      </c>
      <c r="B16" s="47" t="s">
        <v>44</v>
      </c>
      <c r="C16" s="47"/>
      <c r="D16" s="38">
        <f>50.5*7</f>
        <v>353.5</v>
      </c>
      <c r="E16" s="18" t="s">
        <v>26</v>
      </c>
      <c r="F16" s="38">
        <f>D16</f>
        <v>353.5</v>
      </c>
      <c r="I16" s="20"/>
    </row>
    <row r="17" spans="1:9" ht="29.25" customHeight="1" x14ac:dyDescent="0.2">
      <c r="A17" s="50" t="s">
        <v>1</v>
      </c>
      <c r="B17" s="14" t="s">
        <v>6</v>
      </c>
      <c r="C17" s="27" t="s">
        <v>34</v>
      </c>
      <c r="D17" s="14" t="s">
        <v>7</v>
      </c>
      <c r="E17" s="14" t="s">
        <v>12</v>
      </c>
      <c r="F17" s="40" t="s">
        <v>40</v>
      </c>
      <c r="I17" s="20"/>
    </row>
    <row r="18" spans="1:9" ht="25.5" customHeight="1" x14ac:dyDescent="0.2">
      <c r="A18" s="51"/>
      <c r="B18" s="21" t="s">
        <v>64</v>
      </c>
      <c r="C18" s="7">
        <v>392</v>
      </c>
      <c r="D18" s="7">
        <v>63.18</v>
      </c>
      <c r="E18" s="7">
        <f>C18*D18</f>
        <v>24766.560000000001</v>
      </c>
      <c r="F18" s="52">
        <f>SUM(E18:E22)</f>
        <v>35119</v>
      </c>
      <c r="I18" s="20"/>
    </row>
    <row r="19" spans="1:9" ht="25.5" customHeight="1" x14ac:dyDescent="0.2">
      <c r="A19" s="51"/>
      <c r="B19" s="21" t="s">
        <v>68</v>
      </c>
      <c r="C19" s="7">
        <v>392</v>
      </c>
      <c r="D19" s="7">
        <v>8.33</v>
      </c>
      <c r="E19" s="7">
        <f t="shared" ref="E19:E22" si="0">C19*D19</f>
        <v>3265.36</v>
      </c>
      <c r="F19" s="52"/>
      <c r="I19" s="20"/>
    </row>
    <row r="20" spans="1:9" ht="25.5" customHeight="1" x14ac:dyDescent="0.2">
      <c r="A20" s="51"/>
      <c r="B20" s="21" t="s">
        <v>67</v>
      </c>
      <c r="C20" s="7">
        <v>572</v>
      </c>
      <c r="D20" s="7">
        <v>9.1999999999999993</v>
      </c>
      <c r="E20" s="7">
        <f t="shared" si="0"/>
        <v>5262.4</v>
      </c>
      <c r="F20" s="52"/>
      <c r="I20" s="20"/>
    </row>
    <row r="21" spans="1:9" ht="25.5" customHeight="1" x14ac:dyDescent="0.2">
      <c r="A21" s="51"/>
      <c r="B21" s="21" t="s">
        <v>65</v>
      </c>
      <c r="C21" s="7">
        <v>572</v>
      </c>
      <c r="D21" s="7">
        <v>1.48</v>
      </c>
      <c r="E21" s="7">
        <f t="shared" si="0"/>
        <v>846.56</v>
      </c>
      <c r="F21" s="52"/>
      <c r="I21" s="20"/>
    </row>
    <row r="22" spans="1:9" ht="25.5" customHeight="1" x14ac:dyDescent="0.2">
      <c r="A22" s="51"/>
      <c r="B22" s="21" t="s">
        <v>66</v>
      </c>
      <c r="C22" s="7">
        <v>572</v>
      </c>
      <c r="D22" s="7">
        <v>1.71</v>
      </c>
      <c r="E22" s="7">
        <f t="shared" si="0"/>
        <v>978.12</v>
      </c>
      <c r="F22" s="53"/>
      <c r="I22" s="20"/>
    </row>
    <row r="23" spans="1:9" ht="48" customHeight="1" x14ac:dyDescent="0.2">
      <c r="A23" s="1" t="s">
        <v>0</v>
      </c>
      <c r="B23" s="44" t="s">
        <v>63</v>
      </c>
      <c r="C23" s="45"/>
      <c r="D23" s="46"/>
      <c r="E23" s="39" t="s">
        <v>26</v>
      </c>
      <c r="F23" s="7">
        <v>1000</v>
      </c>
      <c r="I23" s="20"/>
    </row>
    <row r="24" spans="1:9" ht="35.25" customHeight="1" x14ac:dyDescent="0.2">
      <c r="A24" s="33" t="s">
        <v>29</v>
      </c>
      <c r="B24" s="34">
        <f>SUM(F7,F9,F10,F16,F18,F23)</f>
        <v>37680.798999999999</v>
      </c>
      <c r="C24" s="34" t="s">
        <v>41</v>
      </c>
      <c r="D24" s="47" t="s">
        <v>13</v>
      </c>
      <c r="E24" s="47"/>
      <c r="F24" s="47"/>
    </row>
    <row r="25" spans="1:9" ht="30.75" customHeight="1" x14ac:dyDescent="0.2">
      <c r="A25" s="48" t="s">
        <v>15</v>
      </c>
      <c r="B25" s="49"/>
      <c r="C25" s="48" t="s">
        <v>16</v>
      </c>
      <c r="D25" s="49"/>
      <c r="E25" s="48" t="s">
        <v>17</v>
      </c>
      <c r="F25" s="49"/>
    </row>
    <row r="26" spans="1:9" ht="20.25" customHeight="1" x14ac:dyDescent="0.2">
      <c r="A26" s="22" t="s">
        <v>14</v>
      </c>
    </row>
  </sheetData>
  <mergeCells count="32">
    <mergeCell ref="A1:D2"/>
    <mergeCell ref="E1:F1"/>
    <mergeCell ref="E2:F2"/>
    <mergeCell ref="A3:F3"/>
    <mergeCell ref="B4:C4"/>
    <mergeCell ref="E4:F4"/>
    <mergeCell ref="B16:C16"/>
    <mergeCell ref="A17:A22"/>
    <mergeCell ref="F18:F22"/>
    <mergeCell ref="B5:C5"/>
    <mergeCell ref="E5:F5"/>
    <mergeCell ref="A6:F6"/>
    <mergeCell ref="A7:A8"/>
    <mergeCell ref="B7:C7"/>
    <mergeCell ref="E7:E8"/>
    <mergeCell ref="F7:F8"/>
    <mergeCell ref="B8:C8"/>
    <mergeCell ref="B9:C9"/>
    <mergeCell ref="A10:A15"/>
    <mergeCell ref="B10:C10"/>
    <mergeCell ref="E10:E15"/>
    <mergeCell ref="F10:F15"/>
    <mergeCell ref="B11:C11"/>
    <mergeCell ref="B12:C12"/>
    <mergeCell ref="B13:C13"/>
    <mergeCell ref="B14:C14"/>
    <mergeCell ref="B15:C15"/>
    <mergeCell ref="B23:D23"/>
    <mergeCell ref="D24:F24"/>
    <mergeCell ref="A25:B25"/>
    <mergeCell ref="C25:D25"/>
    <mergeCell ref="E25:F25"/>
  </mergeCells>
  <phoneticPr fontId="1" type="noConversion"/>
  <hyperlinks>
    <hyperlink ref="G2" location="清单!A1" display="返回清单" xr:uid="{00000000-0004-0000-0200-000000000000}"/>
  </hyperlinks>
  <pageMargins left="0.39370078740157483" right="0.39370078740157483" top="0.39370078740157483" bottom="0.39370078740157483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清单</vt:lpstr>
      <vt:lpstr>O11S-M319-20.00MHz</vt:lpstr>
      <vt:lpstr>CM65A-D129-10.00MHz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aa</cp:lastModifiedBy>
  <cp:lastPrinted>2018-01-18T01:22:12Z</cp:lastPrinted>
  <dcterms:created xsi:type="dcterms:W3CDTF">2008-09-11T17:22:52Z</dcterms:created>
  <dcterms:modified xsi:type="dcterms:W3CDTF">2018-06-06T00:25:27Z</dcterms:modified>
</cp:coreProperties>
</file>